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<sst xmlns="http://schemas.openxmlformats.org/spreadsheetml/2006/main" count="141" uniqueCount="119">
  <si>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</si>
  <si>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</si>
  <si>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</si>
  <si>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</si>
  <si>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</si>
  <si>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</si>
  <si>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</si>
  <si>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</si>
  <si>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</si>
  <si>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</si>
  <si>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</si>
  <si>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</si>
  <si>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</si>
  <si>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</si>
  <si>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</si>
  <si>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</si>
  <si>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</si>
  <si>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</si>
  <si>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</si>
  <si>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</si>
  <si>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</si>
  <si>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</si>
  <si>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</si>
  <si>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</si>
  <si>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</si>
  <si>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</si>
  <si>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</si>
  <si>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</si>
  <si>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</si>
  <si>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</si>
  <si>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</si>
  <si>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</si>
  <si>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</si>
  <si>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</si>
  <si>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</si>
  <si>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</si>
  <si>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</si>
  <si>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</si>
  <si>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</si>
  <si>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</si>
  <si>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</si>
  <si>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</si>
  <si>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</si>
  <si>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</si>
  <si>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</si>
  <si>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</si>
  <si>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</si>
  <si>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</si>
  <si>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</si>
  <si>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</si>
  <si>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</si>
  <si>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</si>
  <si>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</si>
  <si>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</si>
  <si>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</si>
  <si>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</si>
  <si>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</si>
  <si>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</si>
  <si>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</si>
  <si>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</si>
  <si>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</si>
  <si>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</si>
  <si>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</si>
  <si>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</si>
  <si>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</si>
  <si>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</si>
  <si>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</si>
  <si>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</si>
  <si>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</si>
  <si>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</si>
  <si>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</si>
  <si>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</si>
  <si>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</si>
  <si>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</si>
  <si>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</si>
  <si>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</si>
  <si>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</si>
  <si>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</si>
  <si>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</si>
  <si>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</si>
  <si>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</si>
  <si>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</si>
  <si>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</si>
  <si>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</si>
  <si>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</si>
  <si>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</si>
  <si>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</si>
  <si>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</si>
  <si>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</si>
  <si>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</si>
  <si>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</si>
  <si>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</si>
  <si>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</si>
  <si>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</si>
  <si>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</si>
  <si>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</si>
  <si>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</si>
  <si>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</si>
  <si>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</si>
  <si>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</si>
  <si>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</si>
  <si>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</si>
  <si>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</si>
  <si>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</si>
  <si>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</si>
  <si>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</si>
  <si>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</si>
  <si>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</si>
  <si>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</si>
  <si>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</si>
  <si>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</si>
  <si>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</si>
  <si>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 xml:space="preserve"> </t>
  </si>
  <si>
    <t>5 этажный панельный</t>
  </si>
  <si>
    <t>Промывка опрессовка ОС</t>
  </si>
  <si>
    <t>Ремонт кровли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</si>
  <si>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</si>
  <si>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01.04.20120- 15.04.2020 ПО ИТОГАМ ГОДОВОГО ОТЧЕТА ЗА 2019 ГОД И УТВЕРЖДАЕТСЯ УПОЛНОМОЧЕННЫМ СОВЕТОМ МКД</t>
  </si>
  <si>
    <t>План работ и услуг по содержанию и ремонту общего имущества МКД на 2020 год по адресу:                                                                           Попова,48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</si>
</sst>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5" t="s">
        <v>41</v>
      </c>
      <c r="F1" s="115"/>
      <c r="G1" s="115"/>
    </row>
    <row r="2" spans="1:7" ht="30" customHeight="1">
      <c r="A2" s="116" t="s">
        <v>66</v>
      </c>
      <c r="B2" s="116"/>
      <c r="C2" s="116"/>
      <c r="D2" s="116"/>
      <c r="E2" s="116"/>
      <c r="F2" s="116"/>
      <c r="G2" s="11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7" t="s">
        <v>50</v>
      </c>
      <c r="D4" s="118"/>
      <c r="E4" s="118"/>
      <c r="F4" s="42"/>
    </row>
    <row r="5" spans="2:6" ht="15">
      <c r="B5" s="9" t="s">
        <v>1</v>
      </c>
      <c r="C5" s="119">
        <v>4</v>
      </c>
      <c r="D5" s="120"/>
      <c r="E5" s="120"/>
      <c r="F5" s="43"/>
    </row>
    <row r="6" spans="2:6" ht="15">
      <c r="B6" s="10" t="s">
        <v>2</v>
      </c>
      <c r="C6" s="119">
        <v>7505.5</v>
      </c>
      <c r="D6" s="120"/>
      <c r="E6" s="120"/>
      <c r="F6" s="43"/>
    </row>
    <row r="7" spans="2:6" ht="18.75" customHeight="1">
      <c r="B7" s="39" t="s">
        <v>47</v>
      </c>
      <c r="C7" s="112">
        <v>64200</v>
      </c>
      <c r="D7" s="113"/>
      <c r="E7" s="114"/>
      <c r="F7" s="44"/>
    </row>
    <row r="8" spans="2:4" ht="15">
      <c r="B8" s="56"/>
      <c r="D8" s="38">
        <v>9</v>
      </c>
    </row>
    <row r="9" spans="1:7" ht="15">
      <c r="A9" s="126" t="s">
        <v>3</v>
      </c>
      <c r="B9" s="127"/>
      <c r="C9" s="127"/>
      <c r="D9" s="127"/>
      <c r="E9" s="128"/>
      <c r="F9" s="128"/>
      <c r="G9" s="128"/>
    </row>
    <row r="10" spans="1:7" ht="65.25" customHeight="1">
      <c r="A10" s="129" t="s">
        <v>4</v>
      </c>
      <c r="B10" s="131" t="s">
        <v>5</v>
      </c>
      <c r="C10" s="133" t="s">
        <v>32</v>
      </c>
      <c r="D10" s="135" t="s">
        <v>43</v>
      </c>
      <c r="E10" s="136"/>
      <c r="F10" s="133" t="s">
        <v>80</v>
      </c>
      <c r="G10" s="137" t="s">
        <v>52</v>
      </c>
    </row>
    <row r="11" spans="1:7" ht="45" customHeight="1">
      <c r="A11" s="130"/>
      <c r="B11" s="132"/>
      <c r="C11" s="134"/>
      <c r="D11" s="37" t="s">
        <v>6</v>
      </c>
      <c r="E11" s="45" t="s">
        <v>42</v>
      </c>
      <c r="F11" s="134"/>
      <c r="G11" s="138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1" t="s">
        <v>35</v>
      </c>
      <c r="C44" s="122"/>
      <c r="D44" s="123">
        <f>D43-(C7/12/C6+(D46)/C6)</f>
        <v>19.403493534057016</v>
      </c>
      <c r="E44" s="124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5" t="s">
        <v>34</v>
      </c>
      <c r="C46" s="125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77" zoomScaleNormal="77" zoomScalePageLayoutView="0" workbookViewId="0" topLeftCell="A1">
      <selection activeCell="H25" sqref="H25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2" t="s">
        <v>118</v>
      </c>
      <c r="B2" s="142"/>
      <c r="C2" s="142"/>
      <c r="D2" s="142"/>
      <c r="E2" s="142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3" t="s">
        <v>113</v>
      </c>
      <c r="D4" s="144"/>
      <c r="E4" s="144"/>
    </row>
    <row r="5" spans="2:5" ht="19.5">
      <c r="B5" s="65" t="s">
        <v>1</v>
      </c>
      <c r="C5" s="145">
        <v>4</v>
      </c>
      <c r="D5" s="146"/>
      <c r="E5" s="146"/>
    </row>
    <row r="6" spans="2:5" ht="19.5">
      <c r="B6" s="67" t="s">
        <v>2</v>
      </c>
      <c r="C6" s="145">
        <v>2677.9</v>
      </c>
      <c r="D6" s="146"/>
      <c r="E6" s="146"/>
    </row>
    <row r="7" spans="2:5" ht="19.5">
      <c r="B7" s="67" t="s">
        <v>88</v>
      </c>
      <c r="C7" s="68">
        <v>630</v>
      </c>
      <c r="D7" s="69"/>
      <c r="E7" s="70"/>
    </row>
    <row r="8" spans="2:5" ht="19.5">
      <c r="B8" s="77"/>
      <c r="C8" s="139"/>
      <c r="D8" s="140"/>
      <c r="E8" s="141"/>
    </row>
    <row r="9" spans="2:5" ht="19.5">
      <c r="B9" s="71" t="s">
        <v>89</v>
      </c>
      <c r="C9" s="72">
        <v>240745.17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D48*12</f>
        <v>12696.815999999997</v>
      </c>
      <c r="D11" s="63"/>
      <c r="E11" s="46"/>
    </row>
    <row r="12" spans="2:5" ht="18.75">
      <c r="B12" s="75" t="s">
        <v>87</v>
      </c>
      <c r="C12" s="105">
        <f>C6*C10*12</f>
        <v>273145.80000000005</v>
      </c>
      <c r="D12" s="63"/>
      <c r="E12" s="46"/>
    </row>
    <row r="13" spans="1:5" ht="18.75">
      <c r="A13" s="154"/>
      <c r="B13" s="155"/>
      <c r="C13" s="155"/>
      <c r="D13" s="155"/>
      <c r="E13" s="144"/>
    </row>
    <row r="14" spans="1:5" ht="18.75">
      <c r="A14" s="82"/>
      <c r="B14" s="83"/>
      <c r="C14" s="83"/>
      <c r="D14" s="84"/>
      <c r="E14" s="85"/>
    </row>
    <row r="15" spans="1:5" ht="18.75" customHeight="1">
      <c r="A15" s="156" t="s">
        <v>4</v>
      </c>
      <c r="B15" s="131" t="s">
        <v>5</v>
      </c>
      <c r="C15" s="158" t="s">
        <v>32</v>
      </c>
      <c r="D15" s="160" t="s">
        <v>43</v>
      </c>
      <c r="E15" s="161"/>
    </row>
    <row r="16" spans="1:5" ht="75">
      <c r="A16" s="157"/>
      <c r="B16" s="132"/>
      <c r="C16" s="159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15103.356</v>
      </c>
      <c r="D17" s="15">
        <v>5.64</v>
      </c>
      <c r="E17" s="15">
        <f>C17*12</f>
        <v>181240.272</v>
      </c>
    </row>
    <row r="18" spans="1:5" ht="18.75">
      <c r="A18" s="79" t="s">
        <v>10</v>
      </c>
      <c r="B18" s="18" t="s">
        <v>11</v>
      </c>
      <c r="C18" s="15">
        <f>0.67*C6</f>
        <v>1794.1930000000002</v>
      </c>
      <c r="D18" s="15">
        <v>0.67</v>
      </c>
      <c r="E18" s="15">
        <f>C18*12</f>
        <v>21530.316000000003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0.5041263676761641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73.5</v>
      </c>
      <c r="D21" s="54">
        <f>C21/C6</f>
        <v>0.02744688001792449</v>
      </c>
      <c r="E21" s="15">
        <v>882</v>
      </c>
    </row>
    <row r="22" spans="1:5" ht="18.75">
      <c r="A22" s="87" t="s">
        <v>45</v>
      </c>
      <c r="B22" s="1" t="s">
        <v>85</v>
      </c>
      <c r="C22" s="15">
        <f>E22/12</f>
        <v>73.5</v>
      </c>
      <c r="D22" s="54">
        <f>C22/C6</f>
        <v>0.02744688001792449</v>
      </c>
      <c r="E22" s="15">
        <v>882</v>
      </c>
    </row>
    <row r="23" spans="1:5" s="88" customFormat="1" ht="18.75">
      <c r="A23" s="87" t="s">
        <v>93</v>
      </c>
      <c r="B23" s="1" t="s">
        <v>37</v>
      </c>
      <c r="C23" s="15">
        <f>C12*12%/12</f>
        <v>2731.4580000000005</v>
      </c>
      <c r="D23" s="15">
        <f>C23/C6</f>
        <v>1.0200000000000002</v>
      </c>
      <c r="E23" s="3">
        <f>C12*12%</f>
        <v>32777.49600000001</v>
      </c>
    </row>
    <row r="24" spans="1:5" ht="37.5">
      <c r="A24" s="87" t="s">
        <v>94</v>
      </c>
      <c r="B24" s="1" t="s">
        <v>83</v>
      </c>
      <c r="C24" s="15">
        <f>C12*0.9%/12</f>
        <v>204.85935000000006</v>
      </c>
      <c r="D24" s="15">
        <f>C24/C6</f>
        <v>0.07650000000000003</v>
      </c>
      <c r="E24" s="3">
        <f>C12*0.9%</f>
        <v>2458.3122000000008</v>
      </c>
    </row>
    <row r="25" spans="1:5" s="88" customFormat="1" ht="18.75">
      <c r="A25" s="87" t="s">
        <v>95</v>
      </c>
      <c r="B25" s="1" t="s">
        <v>84</v>
      </c>
      <c r="C25" s="15">
        <f>C12*2.5%/12</f>
        <v>569.0537500000002</v>
      </c>
      <c r="D25" s="15">
        <f>C25/C6</f>
        <v>0.21250000000000005</v>
      </c>
      <c r="E25" s="3">
        <f>C25*12</f>
        <v>6828.645000000002</v>
      </c>
    </row>
    <row r="26" spans="1:5" s="90" customFormat="1" ht="18.75">
      <c r="A26" s="87" t="s">
        <v>96</v>
      </c>
      <c r="B26" s="48" t="s">
        <v>92</v>
      </c>
      <c r="C26" s="49">
        <f>E26/12</f>
        <v>200.62097500000002</v>
      </c>
      <c r="D26" s="49">
        <f>E26/C6/12</f>
        <v>0.07491727659733373</v>
      </c>
      <c r="E26" s="50">
        <f>C9*1%</f>
        <v>2407.4517</v>
      </c>
    </row>
    <row r="27" spans="1:5" s="92" customFormat="1" ht="18.75">
      <c r="A27" s="91"/>
      <c r="B27" s="63" t="s">
        <v>106</v>
      </c>
      <c r="C27" s="14">
        <f>SUM(C17:C26)</f>
        <v>22100.541074999997</v>
      </c>
      <c r="D27" s="14">
        <f>SUM(D17:D26)</f>
        <v>8.252937404309348</v>
      </c>
      <c r="E27" s="14">
        <f>SUM(E17:E26)</f>
        <v>265206.4929</v>
      </c>
    </row>
    <row r="28" spans="1:5" ht="37.5">
      <c r="A28" s="87"/>
      <c r="B28" s="109" t="s">
        <v>91</v>
      </c>
      <c r="C28" s="110">
        <f>E28/12</f>
        <v>661.6089250000028</v>
      </c>
      <c r="D28" s="110">
        <f>C28/C6</f>
        <v>0.24706259569065417</v>
      </c>
      <c r="E28" s="110">
        <f>C12-E27</f>
        <v>7939.307100000035</v>
      </c>
    </row>
    <row r="29" spans="1:5" ht="18.75">
      <c r="A29" s="89" t="s">
        <v>97</v>
      </c>
      <c r="B29" s="48" t="s">
        <v>114</v>
      </c>
      <c r="C29" s="15">
        <f aca="true" t="shared" si="0" ref="C29:C40">E29/12</f>
        <v>666.6666666666666</v>
      </c>
      <c r="D29" s="54">
        <f>C29/C6</f>
        <v>0.2489512926795872</v>
      </c>
      <c r="E29" s="50">
        <v>8000</v>
      </c>
    </row>
    <row r="30" spans="1:5" ht="18.75">
      <c r="A30" s="89" t="s">
        <v>98</v>
      </c>
      <c r="B30" s="48" t="s">
        <v>115</v>
      </c>
      <c r="C30" s="15">
        <f t="shared" si="0"/>
        <v>333.3333333333333</v>
      </c>
      <c r="D30" s="54">
        <f>C30/C6</f>
        <v>0.1244756463397936</v>
      </c>
      <c r="E30" s="15">
        <v>4000</v>
      </c>
    </row>
    <row r="31" spans="1:5" ht="18.75">
      <c r="A31" s="89" t="s">
        <v>99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100</v>
      </c>
      <c r="B32" s="48"/>
      <c r="C32" s="49">
        <f t="shared" si="0"/>
        <v>0</v>
      </c>
      <c r="D32" s="54">
        <f>C32/C6</f>
        <v>0</v>
      </c>
      <c r="E32" s="50"/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7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  <c r="G38" s="66" t="s">
        <v>112</v>
      </c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110</v>
      </c>
      <c r="C41" s="14">
        <f>SUM(C29:C40)</f>
        <v>1000</v>
      </c>
      <c r="D41" s="14">
        <f>SUM(D29:D40)</f>
        <v>0.37342693901938084</v>
      </c>
      <c r="E41" s="14">
        <f>SUM(E29:E40)</f>
        <v>12000</v>
      </c>
      <c r="F41" s="100"/>
    </row>
    <row r="42" spans="1:5" ht="18" customHeight="1">
      <c r="A42" s="18"/>
      <c r="B42" s="111"/>
      <c r="C42" s="108"/>
      <c r="D42" s="108"/>
      <c r="E42" s="108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79"/>
      <c r="B46" s="121" t="s">
        <v>116</v>
      </c>
      <c r="C46" s="147"/>
      <c r="D46" s="101">
        <f>D27+D41</f>
        <v>8.62636434332873</v>
      </c>
      <c r="E46" s="99"/>
    </row>
    <row r="47" spans="1:5" ht="18.75">
      <c r="A47" s="93"/>
      <c r="B47" s="93"/>
      <c r="C47" s="94"/>
      <c r="D47" s="26"/>
      <c r="E47" s="94"/>
    </row>
    <row r="48" spans="1:5" ht="42" customHeight="1">
      <c r="A48" s="93"/>
      <c r="B48" s="102" t="s">
        <v>111</v>
      </c>
      <c r="C48" s="103">
        <v>1202.35</v>
      </c>
      <c r="D48" s="103">
        <f>C48/100*88</f>
        <v>1058.0679999999998</v>
      </c>
      <c r="E48" s="26"/>
    </row>
    <row r="49" spans="1:5" ht="18.75">
      <c r="A49" s="93"/>
      <c r="B49" s="93"/>
      <c r="C49" s="94"/>
      <c r="D49" s="94"/>
      <c r="E49" s="94"/>
    </row>
    <row r="50" spans="1:5" ht="18.75">
      <c r="A50" s="95"/>
      <c r="B50" s="148" t="s">
        <v>117</v>
      </c>
      <c r="C50" s="149"/>
      <c r="D50" s="149"/>
      <c r="E50" s="150"/>
    </row>
    <row r="51" spans="1:5" ht="60" customHeight="1">
      <c r="A51" s="95"/>
      <c r="B51" s="151"/>
      <c r="C51" s="152"/>
      <c r="D51" s="152"/>
      <c r="E51" s="153"/>
    </row>
    <row r="52" spans="1:5" ht="75" customHeight="1">
      <c r="A52" s="57" t="s">
        <v>39</v>
      </c>
      <c r="B52" s="57"/>
      <c r="C52" s="97"/>
      <c r="D52" s="57"/>
      <c r="E52" s="96"/>
    </row>
    <row r="53" spans="1:5" ht="18.75">
      <c r="A53" s="93"/>
      <c r="B53" s="93"/>
      <c r="C53" s="97"/>
      <c r="D53" s="94"/>
      <c r="E53" s="94"/>
    </row>
    <row r="54" spans="1:5" ht="18.75">
      <c r="A54" s="98"/>
      <c r="B54" s="98"/>
      <c r="C54" s="97"/>
      <c r="D54" s="97"/>
      <c r="E54" s="97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3:5" ht="18.75"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4:5" ht="18.75"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2019-12-19T03:54:08Z</dcterms:modified>
  <cp:category/>
  <cp:version/>
  <cp:contentType/>
  <cp:contentStatus/>
</cp:coreProperties>
</file>